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umptions" sheetId="1" state="visible" r:id="rId1"/>
    <sheet xmlns:r="http://schemas.openxmlformats.org/officeDocument/2006/relationships" name="Phase0 Budget" sheetId="2" state="visible" r:id="rId2"/>
    <sheet xmlns:r="http://schemas.openxmlformats.org/officeDocument/2006/relationships" name="Benefits Map" sheetId="3" state="visible" r:id="rId3"/>
    <sheet xmlns:r="http://schemas.openxmlformats.org/officeDocument/2006/relationships" name="Scenario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$#,##0;[Red]($#,##0);-"/>
    <numFmt numFmtId="166" formatCode="0.0%"/>
    <numFmt numFmtId="167" formatCode="#,##0.0"/>
    <numFmt numFmtId="168" formatCode="$0.00"/>
    <numFmt numFmtId="169" formatCode="0.00x"/>
  </numFmts>
  <fonts count="6">
    <font>
      <name val="Calibri"/>
      <family val="2"/>
      <color theme="1"/>
      <sz val="11"/>
      <scheme val="minor"/>
    </font>
    <font>
      <b val="1"/>
      <color rgb="00FFFFFF"/>
    </font>
    <font>
      <color rgb="000000FF"/>
    </font>
    <font>
      <color rgb="00000000"/>
    </font>
    <font>
      <color rgb="00008000"/>
    </font>
    <font>
      <b val="1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top style="thin">
        <color rgb="00000000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164" fontId="2" fillId="3" borderId="0" pivotButton="0" quotePrefix="0" xfId="0"/>
    <xf numFmtId="164" fontId="3" fillId="3" borderId="0" pivotButton="0" quotePrefix="0" xfId="0"/>
    <xf numFmtId="165" fontId="2" fillId="3" borderId="0" pivotButton="0" quotePrefix="0" xfId="0"/>
    <xf numFmtId="166" fontId="2" fillId="3" borderId="0" pivotButton="0" quotePrefix="0" xfId="0"/>
    <xf numFmtId="0" fontId="1" fillId="2" borderId="0" pivotButton="0" quotePrefix="0" xfId="0"/>
    <xf numFmtId="167" fontId="2" fillId="3" borderId="0" pivotButton="0" quotePrefix="0" xfId="0"/>
    <xf numFmtId="0" fontId="4" fillId="0" borderId="0" pivotButton="0" quotePrefix="0" xfId="0"/>
    <xf numFmtId="168" fontId="2" fillId="3" borderId="0" pivotButton="0" quotePrefix="0" xfId="0"/>
    <xf numFmtId="165" fontId="3" fillId="0" borderId="0" pivotButton="0" quotePrefix="0" xfId="0"/>
    <xf numFmtId="0" fontId="5" fillId="0" borderId="1" pivotButton="0" quotePrefix="0" xfId="0"/>
    <xf numFmtId="165" fontId="3" fillId="0" borderId="1" pivotButton="0" quotePrefix="0" xfId="0"/>
    <xf numFmtId="167" fontId="3" fillId="0" borderId="0" pivotButton="0" quotePrefix="0" xfId="0"/>
    <xf numFmtId="165" fontId="0" fillId="0" borderId="0" pivotButton="0" quotePrefix="0" xfId="0"/>
    <xf numFmtId="16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OpenAI</author>
  </authors>
  <commentList>
    <comment ref="B3" authorId="0" shapeId="0">
      <text>
        <t>Planning hypothesis - replace with approved project schedule.</t>
      </text>
    </comment>
    <comment ref="B4" authorId="0" shapeId="0">
      <text>
        <t>Design assumption from Everyone Eats v2.1.</t>
      </text>
    </comment>
    <comment ref="B5" authorId="0" shapeId="0">
      <text>
        <t>Formula relationship: pilot months less baseline months.</t>
      </text>
    </comment>
    <comment ref="B6" authorId="0" shapeId="0">
      <text>
        <t>Planning hypothesis - replace with staffing plan.</t>
      </text>
    </comment>
    <comment ref="B7" authorId="0" shapeId="0">
      <text>
        <t>Planning hypothesis - replace with salary/benefit assumptions.</t>
      </text>
    </comment>
    <comment ref="B8" authorId="0" shapeId="0">
      <text>
        <t>Planning hypothesis - replace with vendor quotes.</t>
      </text>
    </comment>
    <comment ref="B9" authorId="0" shapeId="0">
      <text>
        <t>Planning hypothesis - replace with evaluator proposal.</t>
      </text>
    </comment>
    <comment ref="B10" authorId="0" shapeId="0">
      <text>
        <t>Planning hypothesis - replace with counsel/governance estimate.</t>
      </text>
    </comment>
    <comment ref="B11" authorId="0" shapeId="0">
      <text>
        <t>Planning hypothesis.</t>
      </text>
    </comment>
    <comment ref="B12" authorId="0" shapeId="0">
      <text>
        <t>Planning hypothesis.</t>
      </text>
    </comment>
    <comment ref="B13" authorId="0" shapeId="0">
      <text>
        <t>Planning hypothesis.</t>
      </text>
    </comment>
    <comment ref="B14" authorId="0" shapeId="0">
      <text>
        <t>Planning hypothesis; user-editable.</t>
      </text>
    </comment>
    <comment ref="B15" authorId="0" shapeId="0">
      <text>
        <t>Planning hypothesis; tracked separately from cash budget.</t>
      </text>
    </comment>
    <comment ref="B20" authorId="0" shapeId="0">
      <text>
        <t>Pilot baseline assumption - measure during 90-day baseline.</t>
      </text>
    </comment>
    <comment ref="B21" authorId="0" shapeId="0">
      <text>
        <t>Pilot baseline assumption - measure.</t>
      </text>
    </comment>
    <comment ref="B22" authorId="0" shapeId="0">
      <text>
        <t>Pilot baseline assumption - measure.</t>
      </text>
    </comment>
    <comment ref="B23" authorId="0" shapeId="0">
      <text>
        <t>Pilot baseline assumption - measure.</t>
      </text>
    </comment>
    <comment ref="B24" authorId="0" shapeId="0">
      <text>
        <t>Pilot baseline assumption - measure.</t>
      </text>
    </comment>
    <comment ref="B25" authorId="0" shapeId="0">
      <text>
        <t>Pilot baseline assumption - measure.</t>
      </text>
    </comment>
    <comment ref="B26" authorId="0" shapeId="0">
      <text>
        <t>Pilot baseline assumption - measure.</t>
      </text>
    </comment>
    <comment ref="B27" authorId="0" shapeId="0">
      <text>
        <t>Local planning assumption - replace with actual avoided disposal cost.</t>
      </text>
    </comment>
    <comment ref="B28" authorId="0" shapeId="0">
      <text>
        <t>Local planning assumption - replace with partner labor data.</t>
      </text>
    </comment>
    <comment ref="B33" authorId="0" shapeId="0">
      <text>
        <t>Illustrative scenario only - not evidence-backed forecast.</t>
      </text>
    </comment>
    <comment ref="B34" authorId="0" shapeId="0">
      <text>
        <t>Illustrative scenario only.</t>
      </text>
    </comment>
    <comment ref="B35" authorId="0" shapeId="0">
      <text>
        <t>Illustrative scenario only.</t>
      </text>
    </comment>
    <comment ref="B36" authorId="0" shapeId="0">
      <text>
        <t>Illustrative scenario only.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18" customWidth="1" min="3" max="3"/>
    <col width="30" customWidth="1" min="4" max="4"/>
    <col width="58" customWidth="1" min="5" max="5"/>
  </cols>
  <sheetData>
    <row r="1">
      <c r="A1" s="1" t="inlineStr">
        <is>
          <t>PHASE 0 ASSUMPTIONS</t>
        </is>
      </c>
    </row>
    <row r="2"/>
    <row r="3">
      <c r="A3" t="inlineStr">
        <is>
          <t>Pilot months</t>
        </is>
      </c>
      <c r="B3" s="2" t="n">
        <v>12</v>
      </c>
    </row>
    <row r="4">
      <c r="A4" t="inlineStr">
        <is>
          <t>Baseline months</t>
        </is>
      </c>
      <c r="B4" s="2" t="n">
        <v>3</v>
      </c>
    </row>
    <row r="5">
      <c r="A5" t="inlineStr">
        <is>
          <t>Intervention months</t>
        </is>
      </c>
      <c r="B5" s="3">
        <f>B3-B4</f>
        <v/>
      </c>
    </row>
    <row r="6">
      <c r="A6" t="inlineStr">
        <is>
          <t>Core FTE</t>
        </is>
      </c>
      <c r="B6" s="2" t="n">
        <v>3</v>
      </c>
    </row>
    <row r="7">
      <c r="A7" t="inlineStr">
        <is>
          <t>Loaded annual cost / FTE</t>
        </is>
      </c>
      <c r="B7" s="4" t="n">
        <v>110000</v>
      </c>
    </row>
    <row r="8">
      <c r="A8" t="inlineStr">
        <is>
          <t>Integration + software</t>
        </is>
      </c>
      <c r="B8" s="4" t="n">
        <v>180000</v>
      </c>
    </row>
    <row r="9">
      <c r="A9" t="inlineStr">
        <is>
          <t>Independent evaluation</t>
        </is>
      </c>
      <c r="B9" s="4" t="n">
        <v>100000</v>
      </c>
    </row>
    <row r="10">
      <c r="A10" t="inlineStr">
        <is>
          <t>Legal / privacy / governance</t>
        </is>
      </c>
      <c r="B10" s="4" t="n">
        <v>60000</v>
      </c>
    </row>
    <row r="11">
      <c r="A11" t="inlineStr">
        <is>
          <t>Training + partner support</t>
        </is>
      </c>
      <c r="B11" s="4" t="n">
        <v>50000</v>
      </c>
    </row>
    <row r="12">
      <c r="A12" t="inlineStr">
        <is>
          <t>Cloud / tooling / security</t>
        </is>
      </c>
      <c r="B12" s="4" t="n">
        <v>45000</v>
      </c>
    </row>
    <row r="13">
      <c r="A13" t="inlineStr">
        <is>
          <t>Travel / operations</t>
        </is>
      </c>
      <c r="B13" s="4" t="n">
        <v>30000</v>
      </c>
    </row>
    <row r="14">
      <c r="A14" t="inlineStr">
        <is>
          <t>Contingency %</t>
        </is>
      </c>
      <c r="B14" s="5" t="n">
        <v>0.15</v>
      </c>
    </row>
    <row r="15">
      <c r="A15" t="inlineStr">
        <is>
          <t>Partner in-kind value</t>
        </is>
      </c>
      <c r="B15" s="4" t="n">
        <v>150000</v>
      </c>
    </row>
    <row r="16"/>
    <row r="17"/>
    <row r="18">
      <c r="A18" s="1" t="inlineStr">
        <is>
          <t>OPERATING BASELINE INPUTS</t>
        </is>
      </c>
    </row>
    <row r="19">
      <c r="D19" s="6" t="inlineStr">
        <is>
          <t>External evidence anchors</t>
        </is>
      </c>
    </row>
    <row r="20">
      <c r="A20" t="inlineStr">
        <is>
          <t>Eligible supply handled / month (lb)</t>
        </is>
      </c>
      <c r="B20" s="7" t="n">
        <v>100000</v>
      </c>
      <c r="D20" t="inlineStr">
        <is>
          <t>USDA ERS 2024 food insecurity</t>
        </is>
      </c>
      <c r="E20" s="8" t="inlineStr">
        <is>
          <t>https://ers.usda.gov/publications/113622</t>
        </is>
      </c>
    </row>
    <row r="21">
      <c r="A21" t="inlineStr">
        <is>
          <t>Preventable waste rate</t>
        </is>
      </c>
      <c r="B21" s="5" t="n">
        <v>0.12</v>
      </c>
      <c r="D21" t="inlineStr">
        <is>
          <t>UNEP Food Waste Index 2024</t>
        </is>
      </c>
      <c r="E21" s="8" t="inlineStr">
        <is>
          <t>https://www.unep.org/resources/publication/food-waste-index-report-2024</t>
        </is>
      </c>
    </row>
    <row r="22">
      <c r="A22" t="inlineStr">
        <is>
          <t>Eligible demand / month (lb)</t>
        </is>
      </c>
      <c r="B22" s="7" t="n">
        <v>90000</v>
      </c>
      <c r="D22" t="inlineStr">
        <is>
          <t>FAO food loss/waste</t>
        </is>
      </c>
      <c r="E22" s="8" t="inlineStr">
        <is>
          <t>https://www.fao.org/policy-support/policy-themes/food-loss-and-food-waste/</t>
        </is>
      </c>
    </row>
    <row r="23">
      <c r="A23" t="inlineStr">
        <is>
          <t>Fulfillment rate</t>
        </is>
      </c>
      <c r="B23" s="5" t="n">
        <v>0.72</v>
      </c>
    </row>
    <row r="24">
      <c r="A24" t="inlineStr">
        <is>
          <t>Avg operating cost / fulfilled lb</t>
        </is>
      </c>
      <c r="B24" s="9" t="n">
        <v>1.2</v>
      </c>
    </row>
    <row r="25">
      <c r="A25" t="inlineStr">
        <is>
          <t>Avg partner staff min / transfer</t>
        </is>
      </c>
      <c r="B25" s="7" t="n">
        <v>28</v>
      </c>
    </row>
    <row r="26">
      <c r="A26" t="inlineStr">
        <is>
          <t>Transfers / month</t>
        </is>
      </c>
      <c r="B26" s="7" t="n">
        <v>450</v>
      </c>
    </row>
    <row r="27">
      <c r="A27" t="inlineStr">
        <is>
          <t>Waste disposal cost / lb</t>
        </is>
      </c>
      <c r="B27" s="9" t="n">
        <v>0.08</v>
      </c>
    </row>
    <row r="28">
      <c r="A28" t="inlineStr">
        <is>
          <t>Loaded staff cost / hour</t>
        </is>
      </c>
      <c r="B28" s="9" t="n">
        <v>38</v>
      </c>
    </row>
    <row r="29"/>
    <row r="30"/>
    <row r="31">
      <c r="A31" s="1" t="inlineStr">
        <is>
          <t>INTERVENTION ASSUMPTIONS</t>
        </is>
      </c>
    </row>
    <row r="32"/>
    <row r="33">
      <c r="A33" t="inlineStr">
        <is>
          <t>Waste rate improvement</t>
        </is>
      </c>
      <c r="B33" s="5" t="n">
        <v>0.2</v>
      </c>
    </row>
    <row r="34">
      <c r="A34" t="inlineStr">
        <is>
          <t>Fulfillment improvement</t>
        </is>
      </c>
      <c r="B34" s="5" t="n">
        <v>0.15</v>
      </c>
    </row>
    <row r="35">
      <c r="A35" t="inlineStr">
        <is>
          <t>Operating cost / fulfilled lb improvement</t>
        </is>
      </c>
      <c r="B35" s="5" t="n">
        <v>0.1</v>
      </c>
    </row>
    <row r="36">
      <c r="A36" t="inlineStr">
        <is>
          <t>Staff minutes / transfer improvement</t>
        </is>
      </c>
      <c r="B36" s="5" t="n">
        <v>0.25</v>
      </c>
    </row>
  </sheetData>
  <mergeCells count="3">
    <mergeCell ref="A1:E1"/>
    <mergeCell ref="A18:E18"/>
    <mergeCell ref="A31:E31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30" customWidth="1" min="5" max="5"/>
  </cols>
  <sheetData>
    <row r="1">
      <c r="A1" s="1" t="inlineStr">
        <is>
          <t>PHASE 0 CASH BUDGET</t>
        </is>
      </c>
    </row>
    <row r="2"/>
    <row r="3">
      <c r="A3" s="6" t="inlineStr">
        <is>
          <t>Cost category</t>
        </is>
      </c>
      <c r="B3" s="6" t="inlineStr">
        <is>
          <t>Base ($)</t>
        </is>
      </c>
      <c r="C3" s="6" t="inlineStr">
        <is>
          <t>Low ($)</t>
        </is>
      </c>
      <c r="D3" s="6" t="inlineStr">
        <is>
          <t>High ($)</t>
        </is>
      </c>
      <c r="E3" s="6" t="inlineStr">
        <is>
          <t>Notes</t>
        </is>
      </c>
    </row>
    <row r="4">
      <c r="A4" t="inlineStr">
        <is>
          <t>Core team</t>
        </is>
      </c>
      <c r="B4" s="10">
        <f>Assumptions!B6*Assumptions!B7</f>
        <v/>
      </c>
      <c r="C4" s="10">
        <f>B4*0.85</f>
        <v/>
      </c>
      <c r="D4" s="10">
        <f>B4*1.20</f>
        <v/>
      </c>
      <c r="E4" t="inlineStr">
        <is>
          <t>Loaded annual cost x FTE</t>
        </is>
      </c>
    </row>
    <row r="5">
      <c r="A5" t="inlineStr">
        <is>
          <t>Integration + software</t>
        </is>
      </c>
      <c r="B5" s="10">
        <f>Assumptions!B8</f>
        <v/>
      </c>
      <c r="C5" s="10">
        <f>B5*0.70</f>
        <v/>
      </c>
      <c r="D5" s="10">
        <f>B5*1.50</f>
        <v/>
      </c>
      <c r="E5" t="inlineStr">
        <is>
          <t>Replace with quotes</t>
        </is>
      </c>
    </row>
    <row r="6">
      <c r="A6" t="inlineStr">
        <is>
          <t>Independent evaluation</t>
        </is>
      </c>
      <c r="B6" s="10">
        <f>Assumptions!B9</f>
        <v/>
      </c>
      <c r="C6" s="10">
        <f>B6*0.80</f>
        <v/>
      </c>
      <c r="D6" s="10">
        <f>B6*1.30</f>
        <v/>
      </c>
      <c r="E6" t="inlineStr">
        <is>
          <t>Independent evaluator</t>
        </is>
      </c>
    </row>
    <row r="7">
      <c r="A7" t="inlineStr">
        <is>
          <t>Legal/privacy/governance</t>
        </is>
      </c>
      <c r="B7" s="10">
        <f>Assumptions!B10</f>
        <v/>
      </c>
      <c r="C7" s="10">
        <f>B7*0.80</f>
        <v/>
      </c>
      <c r="D7" s="10">
        <f>B7*1.35</f>
        <v/>
      </c>
      <c r="E7" t="inlineStr">
        <is>
          <t>Counsel + governance</t>
        </is>
      </c>
    </row>
    <row r="8">
      <c r="A8" t="inlineStr">
        <is>
          <t>Training + partner support</t>
        </is>
      </c>
      <c r="B8" s="10">
        <f>Assumptions!B11</f>
        <v/>
      </c>
      <c r="C8" s="10">
        <f>B8*0.80</f>
        <v/>
      </c>
      <c r="D8" s="10">
        <f>B8*1.30</f>
        <v/>
      </c>
      <c r="E8" t="inlineStr">
        <is>
          <t>Onboarding/support</t>
        </is>
      </c>
    </row>
    <row r="9">
      <c r="A9" t="inlineStr">
        <is>
          <t>Cloud/tooling/security</t>
        </is>
      </c>
      <c r="B9" s="10">
        <f>Assumptions!B12</f>
        <v/>
      </c>
      <c r="C9" s="10">
        <f>B9*0.80</f>
        <v/>
      </c>
      <c r="D9" s="10">
        <f>B9*1.40</f>
        <v/>
      </c>
      <c r="E9" t="inlineStr">
        <is>
          <t>Hosting/security</t>
        </is>
      </c>
    </row>
    <row r="10">
      <c r="A10" t="inlineStr">
        <is>
          <t>Travel/operations</t>
        </is>
      </c>
      <c r="B10" s="10">
        <f>Assumptions!B13</f>
        <v/>
      </c>
      <c r="C10" s="10">
        <f>B10*0.75</f>
        <v/>
      </c>
      <c r="D10" s="10">
        <f>B10*1.40</f>
        <v/>
      </c>
      <c r="E10" t="inlineStr">
        <is>
          <t>Local operations</t>
        </is>
      </c>
    </row>
    <row r="11">
      <c r="A11" s="11" t="inlineStr">
        <is>
          <t>Subtotal</t>
        </is>
      </c>
      <c r="B11" s="12">
        <f>SUM(B4:B10)</f>
        <v/>
      </c>
      <c r="C11" s="12">
        <f>SUM(C4:C10)</f>
        <v/>
      </c>
      <c r="D11" s="12">
        <f>SUM(D4:D10)</f>
        <v/>
      </c>
      <c r="E11" t="inlineStr"/>
    </row>
    <row r="12">
      <c r="A12" t="inlineStr">
        <is>
          <t>Contingency</t>
        </is>
      </c>
      <c r="B12" s="10">
        <f>B11*Assumptions!B14</f>
        <v/>
      </c>
      <c r="C12" s="10">
        <f>C11*Assumptions!B14</f>
        <v/>
      </c>
      <c r="D12" s="10">
        <f>D11*Assumptions!B14</f>
        <v/>
      </c>
      <c r="E12" t="inlineStr">
        <is>
          <t>User-editable %</t>
        </is>
      </c>
    </row>
    <row r="13">
      <c r="A13" s="11" t="inlineStr">
        <is>
          <t>Total cash budget</t>
        </is>
      </c>
      <c r="B13" s="12">
        <f>SUM(B11:B12)</f>
        <v/>
      </c>
      <c r="C13" s="12">
        <f>SUM(C11:C12)</f>
        <v/>
      </c>
      <c r="D13" s="12">
        <f>SUM(D11:D12)</f>
        <v/>
      </c>
      <c r="E13" t="inlineStr"/>
    </row>
    <row r="14">
      <c r="A14" t="inlineStr">
        <is>
          <t>Partner in-kind (tracked separately)</t>
        </is>
      </c>
      <c r="B14" s="10">
        <f>Assumptions!B15</f>
        <v/>
      </c>
      <c r="C14" s="10">
        <f>Assumptions!B15*0.75</f>
        <v/>
      </c>
      <c r="D14" s="10">
        <f>Assumptions!B15*1.25</f>
        <v/>
      </c>
      <c r="E14" t="inlineStr">
        <is>
          <t>Not cash</t>
        </is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20" customWidth="1" min="5" max="5"/>
    <col width="38" customWidth="1" min="6" max="6"/>
  </cols>
  <sheetData>
    <row r="1">
      <c r="A1" s="1" t="inlineStr">
        <is>
          <t>MEASURED OPERATING BENEFITS - ILLUSTRATIVE</t>
        </is>
      </c>
    </row>
    <row r="2"/>
    <row r="3">
      <c r="A3" s="6" t="inlineStr">
        <is>
          <t>Metric</t>
        </is>
      </c>
      <c r="B3" s="6" t="inlineStr">
        <is>
          <t>Baseline</t>
        </is>
      </c>
      <c r="C3" s="6" t="inlineStr">
        <is>
          <t>Intervention</t>
        </is>
      </c>
      <c r="D3" s="6" t="inlineStr">
        <is>
          <t>Delta</t>
        </is>
      </c>
      <c r="E3" s="6" t="inlineStr">
        <is>
          <t>Annualized value ($)</t>
        </is>
      </c>
      <c r="F3" s="6" t="inlineStr">
        <is>
          <t>Interpretation</t>
        </is>
      </c>
    </row>
    <row r="4">
      <c r="A4" t="inlineStr">
        <is>
          <t>Preventable waste (lb/mo)</t>
        </is>
      </c>
      <c r="B4" s="13">
        <f>Assumptions!B20*Assumptions!B21</f>
        <v/>
      </c>
      <c r="C4" s="13">
        <f>B4*(1-Assumptions!B33)</f>
        <v/>
      </c>
      <c r="D4" s="13">
        <f>B4-C4</f>
        <v/>
      </c>
      <c r="E4" s="10">
        <f>D4*12*Assumptions!B27</f>
        <v/>
      </c>
      <c r="F4" t="inlineStr">
        <is>
          <t>Avoided disposal only; food value not monetized</t>
        </is>
      </c>
    </row>
    <row r="5">
      <c r="A5" t="inlineStr">
        <is>
          <t>Fulfilled demand (lb/mo)</t>
        </is>
      </c>
      <c r="B5" s="13">
        <f>Assumptions!B22*Assumptions!B23</f>
        <v/>
      </c>
      <c r="C5" s="13">
        <f>MIN(Assumptions!B22, B5*(1+Assumptions!B34))</f>
        <v/>
      </c>
      <c r="D5" s="13">
        <f>C5-B5</f>
        <v/>
      </c>
      <c r="E5" s="14" t="inlineStr">
        <is>
          <t>-</t>
        </is>
      </c>
      <c r="F5" t="inlineStr">
        <is>
          <t>Service output; not automatically cash savings</t>
        </is>
      </c>
    </row>
    <row r="6">
      <c r="A6" t="inlineStr">
        <is>
          <t>Operating cost / fulfilled lb</t>
        </is>
      </c>
      <c r="B6" s="13">
        <f>Assumptions!B24</f>
        <v/>
      </c>
      <c r="C6" s="13">
        <f>B6*(1-Assumptions!B35)</f>
        <v/>
      </c>
      <c r="D6" s="13">
        <f>B6-C6</f>
        <v/>
      </c>
      <c r="E6" s="10">
        <f>C5*D6*12</f>
        <v/>
      </c>
      <c r="F6" t="inlineStr">
        <is>
          <t>Illustrative operating efficiency</t>
        </is>
      </c>
    </row>
    <row r="7">
      <c r="A7" t="inlineStr">
        <is>
          <t>Partner staff hours / mo</t>
        </is>
      </c>
      <c r="B7" s="13">
        <f>Assumptions!B25*Assumptions!B26/60</f>
        <v/>
      </c>
      <c r="C7" s="13">
        <f>B7*(1-Assumptions!B36)</f>
        <v/>
      </c>
      <c r="D7" s="13">
        <f>B7-C7</f>
        <v/>
      </c>
      <c r="E7" s="10">
        <f>D7*12*Assumptions!B28</f>
        <v/>
      </c>
      <c r="F7" t="inlineStr">
        <is>
          <t>Potential labor capacity released</t>
        </is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2" customWidth="1" min="3" max="3"/>
    <col width="18" customWidth="1" min="4" max="4"/>
    <col width="34" customWidth="1" min="5" max="5"/>
  </cols>
  <sheetData>
    <row r="1">
      <c r="A1" s="1" t="inlineStr">
        <is>
          <t>SCENARIO SUMMARY</t>
        </is>
      </c>
    </row>
    <row r="2"/>
    <row r="3">
      <c r="A3" s="6" t="inlineStr">
        <is>
          <t>Scenario</t>
        </is>
      </c>
      <c r="B3" s="6" t="inlineStr">
        <is>
          <t>Cash budget ($)</t>
        </is>
      </c>
      <c r="C3" s="6" t="inlineStr">
        <is>
          <t>Annualized measured operating value ($)</t>
        </is>
      </c>
      <c r="D3" s="6" t="inlineStr">
        <is>
          <t>Simple value / cash</t>
        </is>
      </c>
      <c r="E3" s="6" t="inlineStr">
        <is>
          <t>Status</t>
        </is>
      </c>
    </row>
    <row r="4">
      <c r="A4" t="inlineStr">
        <is>
          <t>Low</t>
        </is>
      </c>
      <c r="B4" s="10">
        <f>'Phase0 Budget'!C13</f>
        <v/>
      </c>
      <c r="C4" s="10">
        <f>SUM('Benefits Map'!E4:E7)</f>
        <v/>
      </c>
      <c r="D4" s="15">
        <f>C4/B4</f>
        <v/>
      </c>
      <c r="E4" t="inlineStr">
        <is>
          <t>Illustrative - replace assumptions</t>
        </is>
      </c>
    </row>
    <row r="5">
      <c r="A5" t="inlineStr">
        <is>
          <t>Base</t>
        </is>
      </c>
      <c r="B5" s="10">
        <f>'Phase0 Budget'!B13</f>
        <v/>
      </c>
      <c r="C5" s="10">
        <f>SUM('Benefits Map'!E4:E7)</f>
        <v/>
      </c>
      <c r="D5" s="15">
        <f>C5/B5</f>
        <v/>
      </c>
      <c r="E5" t="inlineStr">
        <is>
          <t>Illustrative - replace assumptions</t>
        </is>
      </c>
    </row>
    <row r="6">
      <c r="A6" t="inlineStr">
        <is>
          <t>High</t>
        </is>
      </c>
      <c r="B6" s="10">
        <f>'Phase0 Budget'!D13</f>
        <v/>
      </c>
      <c r="C6" s="10">
        <f>SUM('Benefits Map'!E4:E7)</f>
        <v/>
      </c>
      <c r="D6" s="15">
        <f>C6/B6</f>
        <v/>
      </c>
      <c r="E6" t="inlineStr">
        <is>
          <t>Illustrative - replace assumptions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2026-09-22T02:48:33Z</dcterms:created>
  <dcterms:modified xmlns:dcterms="http://purl.org/dc/terms/" xmlns:xsi="http://www.w3.org/2001/XMLSchema-instance" xsi:type="dcterms:W3CDTF">2026-09-22T02:48:33Z</dcterms:modified>
</cp:coreProperties>
</file>